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105" windowWidth="19140" windowHeight="7335" tabRatio="945" activeTab="1"/>
  </bookViews>
  <sheets>
    <sheet name="DIRA March 31,2011" sheetId="1" r:id="rId1"/>
    <sheet name="DIRA General" sheetId="9" r:id="rId2"/>
    <sheet name="Comm Dock" sheetId="2" r:id="rId3"/>
    <sheet name="Denman Works!" sheetId="3" r:id="rId4"/>
    <sheet name="Graham Lk Swim Dock" sheetId="4" r:id="rId5"/>
    <sheet name="Pest Free" sheetId="5" r:id="rId6"/>
    <sheet name="Parks LG" sheetId="6" r:id="rId7"/>
    <sheet name="Trails Comm" sheetId="7" r:id="rId8"/>
    <sheet name="Website" sheetId="8" r:id="rId9"/>
    <sheet name="Andrew Scruton" sheetId="10" r:id="rId10"/>
  </sheets>
  <calcPr calcId="125725"/>
</workbook>
</file>

<file path=xl/calcChain.xml><?xml version="1.0" encoding="utf-8"?>
<calcChain xmlns="http://schemas.openxmlformats.org/spreadsheetml/2006/main">
  <c r="C39" i="2"/>
  <c r="E58" i="9"/>
  <c r="E12" i="8" l="1"/>
  <c r="E14" i="9"/>
  <c r="E81" l="1"/>
  <c r="E19" i="4"/>
  <c r="E16"/>
  <c r="E17" i="10" l="1"/>
  <c r="E11"/>
  <c r="E9" i="5"/>
  <c r="E73" i="9" l="1"/>
  <c r="C23" i="2"/>
  <c r="E21" i="3"/>
  <c r="E6" i="9" l="1"/>
  <c r="E7"/>
  <c r="E59" l="1"/>
  <c r="E62" s="1"/>
  <c r="E75" s="1"/>
  <c r="E77" s="1"/>
  <c r="A17" i="10"/>
  <c r="A14" i="8"/>
  <c r="A9" i="7"/>
  <c r="A10" i="6"/>
  <c r="A9" i="5"/>
  <c r="A19" i="4"/>
  <c r="A21" i="3"/>
  <c r="A42" i="2"/>
  <c r="E6" i="10"/>
  <c r="F1"/>
  <c r="F1" i="8"/>
  <c r="F1" i="7"/>
  <c r="F1" i="6"/>
  <c r="G1" i="5"/>
  <c r="F1" i="4"/>
  <c r="E1" i="3"/>
  <c r="B1" i="2"/>
  <c r="E10" i="6"/>
  <c r="E8" i="3"/>
  <c r="E9" s="1"/>
  <c r="E11" s="1"/>
  <c r="E14" i="8" l="1"/>
  <c r="E9" i="7"/>
  <c r="F34" i="1" l="1"/>
  <c r="E34"/>
  <c r="F19"/>
  <c r="F36" s="1"/>
  <c r="E19"/>
  <c r="E36" s="1"/>
  <c r="C42" i="2" l="1"/>
  <c r="C46" s="1"/>
</calcChain>
</file>

<file path=xl/sharedStrings.xml><?xml version="1.0" encoding="utf-8"?>
<sst xmlns="http://schemas.openxmlformats.org/spreadsheetml/2006/main" count="231" uniqueCount="146">
  <si>
    <t>Denman Island Residents Association</t>
  </si>
  <si>
    <t>Statement of Revenues, Expenses and Surplus</t>
  </si>
  <si>
    <t>Period April 1, 2010 - March 31, 2011</t>
  </si>
  <si>
    <t>Revenues</t>
  </si>
  <si>
    <t>Memberships/Donations</t>
  </si>
  <si>
    <t>Interest Earned</t>
  </si>
  <si>
    <t>Denman Works</t>
  </si>
  <si>
    <t>Community Dock</t>
  </si>
  <si>
    <t>Grants:</t>
  </si>
  <si>
    <t>Resource Centre</t>
  </si>
  <si>
    <t>Administration</t>
  </si>
  <si>
    <t>Fund Raising:</t>
  </si>
  <si>
    <t>Graham Lake Dock</t>
  </si>
  <si>
    <t>Other:</t>
  </si>
  <si>
    <t>Old School Committee</t>
  </si>
  <si>
    <t>Administration:</t>
  </si>
  <si>
    <t>Waste Management</t>
  </si>
  <si>
    <t>Fire Department</t>
  </si>
  <si>
    <t>Expenses</t>
  </si>
  <si>
    <t>Advertising and Notices</t>
  </si>
  <si>
    <t>Office/Sundry</t>
  </si>
  <si>
    <t>Hall Rental</t>
  </si>
  <si>
    <t>Insurance:</t>
  </si>
  <si>
    <t>Directors</t>
  </si>
  <si>
    <t>Commercial Liability</t>
  </si>
  <si>
    <t>Denman Works!</t>
  </si>
  <si>
    <t>Pesticide Free Committee</t>
  </si>
  <si>
    <t>Website</t>
  </si>
  <si>
    <t>Gifts/Donations</t>
  </si>
  <si>
    <t>Surplus for year</t>
  </si>
  <si>
    <t>Surplus forward</t>
  </si>
  <si>
    <t>Surplus, end of year</t>
  </si>
  <si>
    <t>Lloyd shows 79,238 no changes done</t>
  </si>
  <si>
    <t>Lloyd shows 71,149 no changes done</t>
  </si>
  <si>
    <t>Deposits:</t>
  </si>
  <si>
    <t>Original Deposit</t>
  </si>
  <si>
    <t>Donations</t>
  </si>
  <si>
    <t>Community Futures</t>
  </si>
  <si>
    <t>NICD</t>
  </si>
  <si>
    <t>CVRD</t>
  </si>
  <si>
    <t>Total Deposits to Date</t>
  </si>
  <si>
    <t>Expenses:</t>
  </si>
  <si>
    <t>Balance Forward from 2010 books</t>
  </si>
  <si>
    <t>Funds returned to CVRD</t>
  </si>
  <si>
    <t>2010 committed funds paid out</t>
  </si>
  <si>
    <t>Hornby Denman Tourist Services</t>
  </si>
  <si>
    <t>Remaining Committed funds</t>
  </si>
  <si>
    <t>DI Seniors and Museum Society</t>
  </si>
  <si>
    <t>Arts Denman</t>
  </si>
  <si>
    <t>When Denman works! advises DIRA that the commitments have been met on these contracts the following</t>
  </si>
  <si>
    <t>funds will be disbursed.</t>
  </si>
  <si>
    <t>Graham Lake Swim Dock</t>
  </si>
  <si>
    <t>Parks Liaison Group</t>
  </si>
  <si>
    <t>Trails Committee</t>
  </si>
  <si>
    <t>Receipts:</t>
  </si>
  <si>
    <t>Grapevine</t>
  </si>
  <si>
    <t>Liz Johnston</t>
  </si>
  <si>
    <t>Lloyd Nuefield</t>
  </si>
  <si>
    <t>2011 financial stmts</t>
  </si>
  <si>
    <t>Clare Sierra</t>
  </si>
  <si>
    <t>web maintenance</t>
  </si>
  <si>
    <t>Marlene Mankey</t>
  </si>
  <si>
    <t>Audio assistance AGM</t>
  </si>
  <si>
    <t>Rec grant advertising</t>
  </si>
  <si>
    <t>Ministry of Finance</t>
  </si>
  <si>
    <t>DIRCS</t>
  </si>
  <si>
    <t>Axis Insurance</t>
  </si>
  <si>
    <t>dock liability insurance</t>
  </si>
  <si>
    <t>Jane Kerr</t>
  </si>
  <si>
    <t>reimbursement for courier charges during postal strike</t>
  </si>
  <si>
    <t>Abraxas Books</t>
  </si>
  <si>
    <t>Rec grant photocopying</t>
  </si>
  <si>
    <t>final balance owing for Denman Works!</t>
  </si>
  <si>
    <t>20% committed funds from 2010 community grants now handled by Denman Works!</t>
  </si>
  <si>
    <t>Sept budget meeting advertising</t>
  </si>
  <si>
    <t>Funds available for DIRA General Expenses</t>
  </si>
  <si>
    <t xml:space="preserve">Clare Sierra </t>
  </si>
  <si>
    <t>Admin supplies</t>
  </si>
  <si>
    <t>Receiver General</t>
  </si>
  <si>
    <t>Wind Rombough</t>
  </si>
  <si>
    <t>Advertising/expenses/insurance paid by DIRA</t>
  </si>
  <si>
    <t>Swim Dock Insurance - Graham Lake Swim dock</t>
  </si>
  <si>
    <t>Website maintenance - Website</t>
  </si>
  <si>
    <t>Advertising for Dira AGM</t>
  </si>
  <si>
    <t>Janet Simpson Cooke</t>
  </si>
  <si>
    <t>(cheques written in 2011/12 DIRA year deducted from amount owing)</t>
  </si>
  <si>
    <t>Hall Rental - Jan - June 2011</t>
  </si>
  <si>
    <t>Society Act filing</t>
  </si>
  <si>
    <t>Cash on Hand</t>
  </si>
  <si>
    <t>Period Ended:</t>
  </si>
  <si>
    <t>Community Dock: Inception to Period Ended:</t>
  </si>
  <si>
    <t>*</t>
  </si>
  <si>
    <t>Donation</t>
  </si>
  <si>
    <t>Andrew Scruton Memorial Fund</t>
  </si>
  <si>
    <t>Moorage Fees</t>
  </si>
  <si>
    <t>First Insurance</t>
  </si>
  <si>
    <t>Denise MacKean</t>
  </si>
  <si>
    <t>Manual Transfer (incorrect a/c deposit)</t>
  </si>
  <si>
    <t>Manual Transfer from DIRA a/c</t>
  </si>
  <si>
    <t>*** Funds to be kept for insurance and maintenance purposes for the next several years</t>
  </si>
  <si>
    <t>Oct 11, 2012 Pre-Paid Memberships</t>
  </si>
  <si>
    <t>Void</t>
  </si>
  <si>
    <t>Denman Seniors</t>
  </si>
  <si>
    <t>All Candidates meeting</t>
  </si>
  <si>
    <t>Incorrect deposit (s/b for DIRA main a/c)</t>
  </si>
  <si>
    <t>* Corrected in October 2011</t>
  </si>
  <si>
    <t>Previous Year Expenses</t>
  </si>
  <si>
    <t>Rec Grant Received.</t>
  </si>
  <si>
    <t>* These amounts do not reflect UBCU Share Capital</t>
  </si>
  <si>
    <t>All Denman Works! Financials obligations that DIRA had committed funds for have been dispursed.</t>
  </si>
  <si>
    <t>Total DIRA Funds @ December 31, 2011</t>
  </si>
  <si>
    <t>Amounts of Segregated Funds (Funds for Various DIRA Committee's)</t>
  </si>
  <si>
    <t>DIRA General - Cash on Hand for</t>
  </si>
  <si>
    <t>Director's Insurance</t>
  </si>
  <si>
    <t>Incorrect deposit  - for Dock Committee</t>
  </si>
  <si>
    <t>Advertising for Denman Works!</t>
  </si>
  <si>
    <t>Denman Works! Facilitator</t>
  </si>
  <si>
    <t>taxes for resource person - Denman Works!</t>
  </si>
  <si>
    <t>resource person payroll - Denman works!</t>
  </si>
  <si>
    <t>Reimbursement</t>
  </si>
  <si>
    <t>Total Amount of Segregated Funds</t>
  </si>
  <si>
    <t>2011 Broom pulling</t>
  </si>
  <si>
    <t>Plaque</t>
  </si>
  <si>
    <t>Bench</t>
  </si>
  <si>
    <t>Cheq # 77</t>
  </si>
  <si>
    <t>Cheq  #76</t>
  </si>
  <si>
    <t>Old School</t>
  </si>
  <si>
    <t>Memorial Plaque</t>
  </si>
  <si>
    <t>Memorial Bench</t>
  </si>
  <si>
    <t>Transfer Ins. Community Dock</t>
  </si>
  <si>
    <t>Ins, Pesticide Free, Memorial fund</t>
  </si>
  <si>
    <t>Less: insurance and maintenance funds per DIRA Motion</t>
  </si>
  <si>
    <t>Funds Held by DIRA for DFO Bonding purposes</t>
  </si>
  <si>
    <t>**</t>
  </si>
  <si>
    <t>** This is a GIC account that is separate from the DIRA general bank account</t>
  </si>
  <si>
    <t>To check ***</t>
  </si>
  <si>
    <t>Fire Dept contribution</t>
  </si>
  <si>
    <t>Photocopies</t>
  </si>
  <si>
    <t>Claire Sierra</t>
  </si>
  <si>
    <t>The funds listed below are the remaining 20% payable from the 2010 economic enhancement grants under contract RD-10-040.</t>
  </si>
  <si>
    <t>Balance @ Mar 31, 2012</t>
  </si>
  <si>
    <t>* Some funds may remain linked a Denman Works grant</t>
  </si>
  <si>
    <t xml:space="preserve">Plus: DIRA GIC's in UBCU@ Mar 31, 2012 </t>
  </si>
  <si>
    <t>Total DIRA Funds @ Mar 31, 2012</t>
  </si>
  <si>
    <t>Share Capital within Union Bay CU @ Mar, 2011</t>
  </si>
  <si>
    <t xml:space="preserve">   Period Ended: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</si>
</sst>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m/d/yy;@"/>
    <numFmt numFmtId="167" formatCode="[$-409]d\-mmm\-yy;@"/>
    <numFmt numFmtId="168" formatCode="[$-409]mmmm\-yy;@"/>
    <numFmt numFmtId="169" formatCode="&quot;$&quot;#,##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164" fontId="0" fillId="2" borderId="0" xfId="0" applyNumberFormat="1" applyFill="1"/>
    <xf numFmtId="16" fontId="0" fillId="0" borderId="0" xfId="0" applyNumberFormat="1"/>
    <xf numFmtId="15" fontId="0" fillId="0" borderId="0" xfId="0" applyNumberFormat="1"/>
    <xf numFmtId="40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165" fontId="0" fillId="0" borderId="2" xfId="0" applyNumberFormat="1" applyBorder="1"/>
    <xf numFmtId="0" fontId="3" fillId="0" borderId="0" xfId="0" applyFont="1"/>
    <xf numFmtId="166" fontId="3" fillId="0" borderId="0" xfId="0" applyNumberFormat="1" applyFont="1"/>
    <xf numFmtId="40" fontId="3" fillId="0" borderId="0" xfId="0" applyNumberFormat="1" applyFont="1"/>
    <xf numFmtId="40" fontId="4" fillId="0" borderId="0" xfId="0" applyNumberFormat="1" applyFont="1"/>
    <xf numFmtId="40" fontId="3" fillId="0" borderId="1" xfId="0" applyNumberFormat="1" applyFont="1" applyBorder="1"/>
    <xf numFmtId="17" fontId="3" fillId="0" borderId="0" xfId="0" applyNumberFormat="1" applyFont="1"/>
    <xf numFmtId="4" fontId="4" fillId="0" borderId="0" xfId="0" applyNumberFormat="1" applyFont="1"/>
    <xf numFmtId="40" fontId="3" fillId="0" borderId="2" xfId="0" applyNumberFormat="1" applyFont="1" applyBorder="1"/>
    <xf numFmtId="0" fontId="3" fillId="0" borderId="0" xfId="0" applyFont="1" applyFill="1"/>
    <xf numFmtId="40" fontId="0" fillId="0" borderId="0" xfId="0" applyNumberFormat="1" applyFill="1"/>
    <xf numFmtId="165" fontId="3" fillId="0" borderId="0" xfId="0" applyNumberFormat="1" applyFont="1"/>
    <xf numFmtId="0" fontId="0" fillId="0" borderId="0" xfId="0" applyFill="1"/>
    <xf numFmtId="165" fontId="0" fillId="0" borderId="0" xfId="0" applyNumberFormat="1" applyFill="1"/>
    <xf numFmtId="165" fontId="0" fillId="0" borderId="3" xfId="0" applyNumberFormat="1" applyBorder="1"/>
    <xf numFmtId="165" fontId="2" fillId="0" borderId="0" xfId="0" applyNumberFormat="1" applyFont="1" applyFill="1"/>
    <xf numFmtId="0" fontId="3" fillId="0" borderId="0" xfId="0" applyFont="1" applyAlignment="1">
      <alignment horizontal="right"/>
    </xf>
    <xf numFmtId="167" fontId="3" fillId="0" borderId="0" xfId="0" applyNumberFormat="1" applyFont="1"/>
    <xf numFmtId="17" fontId="3" fillId="0" borderId="0" xfId="0" applyNumberFormat="1" applyFont="1" applyAlignment="1">
      <alignment horizontal="right"/>
    </xf>
    <xf numFmtId="168" fontId="0" fillId="0" borderId="0" xfId="0" applyNumberFormat="1"/>
    <xf numFmtId="165" fontId="1" fillId="0" borderId="0" xfId="0" applyNumberFormat="1" applyFont="1"/>
    <xf numFmtId="165" fontId="0" fillId="0" borderId="0" xfId="0" applyNumberFormat="1" applyBorder="1"/>
    <xf numFmtId="0" fontId="5" fillId="0" borderId="0" xfId="0" applyFont="1" applyFill="1"/>
    <xf numFmtId="0" fontId="1" fillId="0" borderId="0" xfId="0" applyFont="1" applyFill="1"/>
    <xf numFmtId="169" fontId="3" fillId="0" borderId="0" xfId="0" applyNumberFormat="1" applyFont="1"/>
    <xf numFmtId="165" fontId="0" fillId="3" borderId="4" xfId="0" applyNumberFormat="1" applyFill="1" applyBorder="1"/>
    <xf numFmtId="40" fontId="3" fillId="3" borderId="3" xfId="0" applyNumberFormat="1" applyFont="1" applyFill="1" applyBorder="1"/>
    <xf numFmtId="165" fontId="0" fillId="0" borderId="2" xfId="0" applyNumberFormat="1" applyFill="1" applyBorder="1"/>
    <xf numFmtId="0" fontId="6" fillId="0" borderId="0" xfId="0" applyFont="1"/>
    <xf numFmtId="165" fontId="0" fillId="0" borderId="2" xfId="1" applyNumberFormat="1" applyFont="1" applyBorder="1"/>
    <xf numFmtId="44" fontId="3" fillId="0" borderId="0" xfId="1" applyFont="1"/>
    <xf numFmtId="165" fontId="0" fillId="0" borderId="0" xfId="0" applyNumberFormat="1" applyFont="1" applyFill="1"/>
    <xf numFmtId="0" fontId="8" fillId="0" borderId="0" xfId="0" applyFont="1"/>
    <xf numFmtId="15" fontId="8" fillId="2" borderId="0" xfId="0" applyNumberFormat="1" applyFont="1" applyFill="1"/>
    <xf numFmtId="165" fontId="8" fillId="0" borderId="0" xfId="0" applyNumberFormat="1" applyFont="1"/>
    <xf numFmtId="0" fontId="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workbookViewId="0">
      <selection activeCell="G36" sqref="G36"/>
    </sheetView>
  </sheetViews>
  <sheetFormatPr defaultRowHeight="15"/>
  <cols>
    <col min="2" max="2" width="26.7109375" customWidth="1"/>
    <col min="3" max="3" width="22" customWidth="1"/>
    <col min="4" max="4" width="12.5703125" customWidth="1"/>
    <col min="5" max="5" width="12.28515625" style="2" customWidth="1"/>
    <col min="6" max="6" width="8.7109375" style="2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5" spans="1:6">
      <c r="A5" s="1" t="s">
        <v>3</v>
      </c>
      <c r="D5" s="1"/>
      <c r="E5" s="3">
        <v>2011</v>
      </c>
      <c r="F5" s="3">
        <v>2010</v>
      </c>
    </row>
    <row r="7" spans="1:6">
      <c r="B7" t="s">
        <v>4</v>
      </c>
      <c r="E7" s="2">
        <v>2856</v>
      </c>
      <c r="F7" s="2">
        <v>2088</v>
      </c>
    </row>
    <row r="8" spans="1:6">
      <c r="B8" t="s">
        <v>5</v>
      </c>
      <c r="E8" s="2">
        <v>847</v>
      </c>
      <c r="F8" s="2">
        <v>110</v>
      </c>
    </row>
    <row r="9" spans="1:6">
      <c r="B9" t="s">
        <v>8</v>
      </c>
      <c r="C9" t="s">
        <v>7</v>
      </c>
      <c r="E9" s="2">
        <v>96740</v>
      </c>
      <c r="F9" s="2">
        <v>75000</v>
      </c>
    </row>
    <row r="10" spans="1:6">
      <c r="C10" t="s">
        <v>12</v>
      </c>
      <c r="E10" s="2">
        <v>750</v>
      </c>
      <c r="F10" s="2">
        <v>0</v>
      </c>
    </row>
    <row r="11" spans="1:6">
      <c r="C11" t="s">
        <v>6</v>
      </c>
      <c r="E11" s="2">
        <v>33940</v>
      </c>
      <c r="F11" s="2">
        <v>0</v>
      </c>
    </row>
    <row r="12" spans="1:6">
      <c r="C12" t="s">
        <v>9</v>
      </c>
      <c r="E12" s="2">
        <v>7500</v>
      </c>
      <c r="F12" s="2">
        <v>0</v>
      </c>
    </row>
    <row r="13" spans="1:6">
      <c r="C13" t="s">
        <v>10</v>
      </c>
      <c r="E13" s="2">
        <v>1000</v>
      </c>
      <c r="F13" s="2">
        <v>0</v>
      </c>
    </row>
    <row r="14" spans="1:6">
      <c r="B14" t="s">
        <v>11</v>
      </c>
      <c r="C14" t="s">
        <v>7</v>
      </c>
      <c r="E14" s="2">
        <v>14160</v>
      </c>
      <c r="F14" s="2">
        <v>0</v>
      </c>
    </row>
    <row r="15" spans="1:6">
      <c r="C15" t="s">
        <v>12</v>
      </c>
      <c r="E15" s="2">
        <v>717</v>
      </c>
      <c r="F15" s="2">
        <v>0</v>
      </c>
    </row>
    <row r="16" spans="1:6">
      <c r="B16" t="s">
        <v>13</v>
      </c>
      <c r="C16" t="s">
        <v>14</v>
      </c>
      <c r="E16" s="2">
        <v>3476</v>
      </c>
      <c r="F16" s="2">
        <v>0</v>
      </c>
    </row>
    <row r="17" spans="1:7">
      <c r="B17" t="s">
        <v>15</v>
      </c>
      <c r="C17" t="s">
        <v>16</v>
      </c>
      <c r="E17" s="2">
        <v>520</v>
      </c>
      <c r="F17" s="2">
        <v>520</v>
      </c>
    </row>
    <row r="18" spans="1:7">
      <c r="C18" t="s">
        <v>17</v>
      </c>
      <c r="E18" s="3">
        <v>520</v>
      </c>
      <c r="F18" s="3">
        <v>520</v>
      </c>
    </row>
    <row r="19" spans="1:7">
      <c r="E19" s="2">
        <f>SUM(E7:E18)</f>
        <v>163026</v>
      </c>
      <c r="F19" s="4">
        <f>SUM(F7:F18)</f>
        <v>78238</v>
      </c>
      <c r="G19" t="s">
        <v>32</v>
      </c>
    </row>
    <row r="20" spans="1:7">
      <c r="A20" s="1" t="s">
        <v>18</v>
      </c>
    </row>
    <row r="22" spans="1:7">
      <c r="B22" t="s">
        <v>19</v>
      </c>
      <c r="E22" s="2">
        <v>1244</v>
      </c>
      <c r="F22" s="2">
        <v>541</v>
      </c>
    </row>
    <row r="23" spans="1:7">
      <c r="B23" t="s">
        <v>20</v>
      </c>
      <c r="E23" s="2">
        <v>697</v>
      </c>
      <c r="F23" s="2">
        <v>259</v>
      </c>
    </row>
    <row r="24" spans="1:7">
      <c r="B24" t="s">
        <v>21</v>
      </c>
      <c r="E24" s="2">
        <v>400</v>
      </c>
      <c r="F24" s="2">
        <v>555</v>
      </c>
    </row>
    <row r="25" spans="1:7">
      <c r="B25" t="s">
        <v>22</v>
      </c>
      <c r="C25" t="s">
        <v>23</v>
      </c>
      <c r="E25" s="2">
        <v>2040</v>
      </c>
      <c r="F25" s="2">
        <v>2040</v>
      </c>
    </row>
    <row r="26" spans="1:7">
      <c r="C26" t="s">
        <v>24</v>
      </c>
      <c r="E26" s="2">
        <v>4476</v>
      </c>
      <c r="F26" s="2">
        <v>0</v>
      </c>
    </row>
    <row r="27" spans="1:7">
      <c r="B27" t="s">
        <v>7</v>
      </c>
      <c r="E27" s="2">
        <v>83885</v>
      </c>
      <c r="F27" s="2">
        <v>3945</v>
      </c>
    </row>
    <row r="28" spans="1:7">
      <c r="B28" t="s">
        <v>12</v>
      </c>
      <c r="E28" s="2">
        <v>940</v>
      </c>
      <c r="F28" s="2">
        <v>0</v>
      </c>
    </row>
    <row r="29" spans="1:7">
      <c r="B29" t="s">
        <v>25</v>
      </c>
      <c r="E29" s="2">
        <v>22119</v>
      </c>
      <c r="F29" s="2">
        <v>0</v>
      </c>
    </row>
    <row r="30" spans="1:7">
      <c r="B30" t="s">
        <v>26</v>
      </c>
      <c r="E30" s="2">
        <v>350</v>
      </c>
      <c r="F30" s="2">
        <v>224</v>
      </c>
    </row>
    <row r="31" spans="1:7">
      <c r="B31" t="s">
        <v>9</v>
      </c>
      <c r="E31" s="2">
        <v>7500</v>
      </c>
      <c r="F31" s="2">
        <v>0</v>
      </c>
    </row>
    <row r="32" spans="1:7">
      <c r="B32" t="s">
        <v>27</v>
      </c>
      <c r="E32" s="2">
        <v>140</v>
      </c>
      <c r="F32" s="2">
        <v>325</v>
      </c>
    </row>
    <row r="33" spans="2:7">
      <c r="B33" t="s">
        <v>28</v>
      </c>
      <c r="E33" s="3">
        <v>200</v>
      </c>
      <c r="F33" s="3">
        <v>200</v>
      </c>
    </row>
    <row r="34" spans="2:7">
      <c r="E34" s="2">
        <f>SUM(E22:E33)</f>
        <v>123991</v>
      </c>
      <c r="F34" s="2">
        <f>SUM(F22:F33)</f>
        <v>8089</v>
      </c>
    </row>
    <row r="36" spans="2:7">
      <c r="B36" t="s">
        <v>29</v>
      </c>
      <c r="E36" s="2">
        <f>E19-E34</f>
        <v>39035</v>
      </c>
      <c r="F36" s="4">
        <f>F19-F34</f>
        <v>70149</v>
      </c>
      <c r="G36" t="s">
        <v>33</v>
      </c>
    </row>
    <row r="38" spans="2:7">
      <c r="B38" t="s">
        <v>30</v>
      </c>
      <c r="E38" s="2">
        <v>88759</v>
      </c>
      <c r="F38" s="2">
        <v>18610</v>
      </c>
    </row>
    <row r="40" spans="2:7">
      <c r="B40" t="s">
        <v>31</v>
      </c>
      <c r="E40" s="2">
        <v>127794</v>
      </c>
      <c r="F40" s="2">
        <v>88759</v>
      </c>
    </row>
  </sheetData>
  <pageMargins left="0.2" right="0.2" top="0.75" bottom="0.75" header="0.3" footer="0.3"/>
  <pageSetup scale="80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H18" sqref="H18"/>
    </sheetView>
  </sheetViews>
  <sheetFormatPr defaultRowHeight="15"/>
  <cols>
    <col min="3" max="3" width="12.42578125" customWidth="1"/>
    <col min="4" max="4" width="14.7109375" customWidth="1"/>
    <col min="5" max="5" width="9.85546875" bestFit="1" customWidth="1"/>
    <col min="6" max="6" width="9.7109375" customWidth="1"/>
  </cols>
  <sheetData>
    <row r="1" spans="1:6">
      <c r="A1" t="s">
        <v>93</v>
      </c>
      <c r="D1" t="s">
        <v>89</v>
      </c>
      <c r="E1" s="9"/>
      <c r="F1" s="6">
        <f>'DIRA General'!E1</f>
        <v>40999</v>
      </c>
    </row>
    <row r="2" spans="1:6">
      <c r="E2" s="9"/>
    </row>
    <row r="3" spans="1:6">
      <c r="A3" t="s">
        <v>42</v>
      </c>
      <c r="E3" s="9"/>
    </row>
    <row r="4" spans="1:6">
      <c r="E4" s="9"/>
    </row>
    <row r="5" spans="1:6">
      <c r="A5" t="s">
        <v>54</v>
      </c>
      <c r="E5" s="9"/>
    </row>
    <row r="6" spans="1:6">
      <c r="C6" t="s">
        <v>36</v>
      </c>
      <c r="E6" s="9">
        <f>50+50+25+40</f>
        <v>165</v>
      </c>
    </row>
    <row r="7" spans="1:6">
      <c r="E7" s="9">
        <v>290</v>
      </c>
    </row>
    <row r="8" spans="1:6">
      <c r="E8" s="9">
        <v>1122</v>
      </c>
    </row>
    <row r="9" spans="1:6">
      <c r="E9" s="9">
        <v>50</v>
      </c>
    </row>
    <row r="10" spans="1:6">
      <c r="E10" s="9">
        <v>32</v>
      </c>
    </row>
    <row r="11" spans="1:6">
      <c r="E11" s="25">
        <f>SUM(E6:E10)</f>
        <v>1659</v>
      </c>
    </row>
    <row r="12" spans="1:6">
      <c r="E12" s="9"/>
    </row>
    <row r="13" spans="1:6">
      <c r="E13" s="9"/>
    </row>
    <row r="14" spans="1:6">
      <c r="A14" t="s">
        <v>41</v>
      </c>
      <c r="C14" t="s">
        <v>122</v>
      </c>
      <c r="D14" t="s">
        <v>125</v>
      </c>
      <c r="E14" s="32">
        <v>431.14</v>
      </c>
    </row>
    <row r="15" spans="1:6">
      <c r="C15" t="s">
        <v>123</v>
      </c>
      <c r="D15" t="s">
        <v>124</v>
      </c>
      <c r="E15" s="9">
        <v>575.58000000000004</v>
      </c>
    </row>
    <row r="16" spans="1:6">
      <c r="E16" s="9"/>
    </row>
    <row r="17" spans="1:5" ht="15.75" thickBot="1">
      <c r="A17" t="str">
        <f>'DIRA General'!A59</f>
        <v>Balance @ Mar 31, 2012</v>
      </c>
      <c r="E17" s="10">
        <f>E11-E14-E15</f>
        <v>652.28000000000009</v>
      </c>
    </row>
    <row r="18" spans="1:5">
      <c r="E18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1"/>
  <sheetViews>
    <sheetView tabSelected="1" workbookViewId="0">
      <selection activeCell="I6" sqref="I6"/>
    </sheetView>
  </sheetViews>
  <sheetFormatPr defaultRowHeight="15"/>
  <cols>
    <col min="1" max="1" width="19.140625" customWidth="1"/>
    <col min="2" max="2" width="17.42578125" customWidth="1"/>
    <col min="3" max="3" width="7.5703125" customWidth="1"/>
    <col min="4" max="4" width="12" customWidth="1"/>
    <col min="5" max="5" width="14.42578125" style="9" bestFit="1" customWidth="1"/>
    <col min="7" max="7" width="10.42578125" bestFit="1" customWidth="1"/>
  </cols>
  <sheetData>
    <row r="1" spans="1:7" ht="21">
      <c r="A1" s="43" t="s">
        <v>112</v>
      </c>
      <c r="B1" s="43"/>
      <c r="C1" s="46" t="s">
        <v>145</v>
      </c>
      <c r="D1" s="43"/>
      <c r="E1" s="44">
        <v>40999</v>
      </c>
    </row>
    <row r="2" spans="1:7" ht="21">
      <c r="A2" s="43"/>
      <c r="B2" s="43"/>
      <c r="C2" s="43"/>
      <c r="D2" s="43"/>
      <c r="E2" s="45"/>
    </row>
    <row r="3" spans="1:7">
      <c r="A3" t="s">
        <v>42</v>
      </c>
      <c r="E3" s="9">
        <v>20350.990000000002</v>
      </c>
    </row>
    <row r="5" spans="1:7">
      <c r="A5" t="s">
        <v>54</v>
      </c>
    </row>
    <row r="6" spans="1:7">
      <c r="A6" s="30">
        <v>40634</v>
      </c>
      <c r="E6" s="9">
        <f>262+1750+1305.85</f>
        <v>3317.85</v>
      </c>
    </row>
    <row r="7" spans="1:7">
      <c r="A7" s="30">
        <v>40743</v>
      </c>
      <c r="E7" s="9">
        <f>203.24+144.33</f>
        <v>347.57000000000005</v>
      </c>
    </row>
    <row r="8" spans="1:7">
      <c r="A8" s="30" t="s">
        <v>100</v>
      </c>
      <c r="E8" s="9">
        <v>12</v>
      </c>
      <c r="G8" s="9"/>
    </row>
    <row r="9" spans="1:7">
      <c r="A9" s="30">
        <v>40835</v>
      </c>
      <c r="E9" s="9">
        <v>2200</v>
      </c>
    </row>
    <row r="10" spans="1:7">
      <c r="A10" s="30">
        <v>40848</v>
      </c>
      <c r="E10" s="9">
        <v>3450.07</v>
      </c>
      <c r="G10" s="9"/>
    </row>
    <row r="11" spans="1:7">
      <c r="A11" s="30">
        <v>37288</v>
      </c>
      <c r="E11" s="9">
        <v>270</v>
      </c>
      <c r="F11" t="s">
        <v>129</v>
      </c>
      <c r="G11" s="9"/>
    </row>
    <row r="12" spans="1:7">
      <c r="A12" s="30">
        <v>37288</v>
      </c>
      <c r="E12" s="9">
        <v>622</v>
      </c>
      <c r="F12" t="s">
        <v>130</v>
      </c>
      <c r="G12" s="9"/>
    </row>
    <row r="13" spans="1:7">
      <c r="A13" s="30">
        <v>39142</v>
      </c>
      <c r="E13" s="9">
        <v>600</v>
      </c>
      <c r="F13" t="s">
        <v>136</v>
      </c>
      <c r="G13" s="9"/>
    </row>
    <row r="14" spans="1:7" ht="15.75" thickBot="1">
      <c r="A14" s="5"/>
      <c r="E14" s="10">
        <f>SUM(E6:E13)</f>
        <v>10819.49</v>
      </c>
    </row>
    <row r="15" spans="1:7">
      <c r="A15" s="5"/>
      <c r="E15" s="32"/>
    </row>
    <row r="16" spans="1:7">
      <c r="A16" s="5"/>
      <c r="E16" s="32"/>
    </row>
    <row r="17" spans="1:14">
      <c r="A17" t="s">
        <v>97</v>
      </c>
      <c r="E17" s="9">
        <v>1750</v>
      </c>
      <c r="F17" t="s">
        <v>114</v>
      </c>
      <c r="G17" s="9"/>
    </row>
    <row r="18" spans="1:14">
      <c r="A18" t="s">
        <v>65</v>
      </c>
      <c r="D18" s="23">
        <v>38</v>
      </c>
      <c r="E18" s="9">
        <v>150</v>
      </c>
      <c r="F18" t="s">
        <v>86</v>
      </c>
      <c r="G18" s="9"/>
    </row>
    <row r="19" spans="1:14">
      <c r="A19" t="s">
        <v>95</v>
      </c>
      <c r="D19" s="23">
        <v>42</v>
      </c>
      <c r="E19" s="9">
        <v>1039</v>
      </c>
      <c r="F19" t="s">
        <v>113</v>
      </c>
      <c r="G19" s="9"/>
    </row>
    <row r="20" spans="1:14">
      <c r="A20" t="s">
        <v>96</v>
      </c>
      <c r="D20" s="23">
        <v>43</v>
      </c>
      <c r="E20" s="9">
        <v>119.64</v>
      </c>
      <c r="F20" t="s">
        <v>119</v>
      </c>
      <c r="G20" s="9"/>
    </row>
    <row r="21" spans="1:14" s="23" customFormat="1">
      <c r="A21" s="23" t="s">
        <v>55</v>
      </c>
      <c r="D21" s="23">
        <v>44</v>
      </c>
      <c r="E21" s="24">
        <v>94.17</v>
      </c>
      <c r="F21" s="23" t="s">
        <v>115</v>
      </c>
      <c r="G21" s="24"/>
    </row>
    <row r="22" spans="1:14">
      <c r="A22" t="s">
        <v>55</v>
      </c>
      <c r="D22" s="23">
        <v>45</v>
      </c>
      <c r="E22" s="9">
        <v>95.42</v>
      </c>
      <c r="F22" t="s">
        <v>83</v>
      </c>
      <c r="G22" s="9"/>
    </row>
    <row r="23" spans="1:14" s="23" customFormat="1">
      <c r="A23" s="23" t="s">
        <v>84</v>
      </c>
      <c r="D23" s="23">
        <v>46</v>
      </c>
      <c r="E23" s="24">
        <v>813.25</v>
      </c>
      <c r="F23" s="23" t="s">
        <v>116</v>
      </c>
      <c r="G23" s="24"/>
    </row>
    <row r="24" spans="1:14" s="23" customFormat="1">
      <c r="A24" s="23" t="s">
        <v>78</v>
      </c>
      <c r="D24" s="23">
        <v>47</v>
      </c>
      <c r="E24" s="24">
        <v>14.46</v>
      </c>
      <c r="F24" s="23" t="s">
        <v>117</v>
      </c>
      <c r="G24" s="24"/>
    </row>
    <row r="25" spans="1:14" s="23" customFormat="1">
      <c r="A25" s="23" t="s">
        <v>79</v>
      </c>
      <c r="D25" s="23">
        <v>48</v>
      </c>
      <c r="E25" s="24">
        <v>192.91</v>
      </c>
      <c r="F25" s="23" t="s">
        <v>118</v>
      </c>
    </row>
    <row r="26" spans="1:14">
      <c r="A26" t="s">
        <v>56</v>
      </c>
      <c r="D26" s="23">
        <v>49</v>
      </c>
      <c r="E26" s="9">
        <v>537</v>
      </c>
      <c r="F26" t="s">
        <v>77</v>
      </c>
      <c r="K26" s="9"/>
    </row>
    <row r="27" spans="1:14" s="23" customFormat="1">
      <c r="A27" s="23" t="s">
        <v>57</v>
      </c>
      <c r="D27" s="23">
        <v>50</v>
      </c>
      <c r="E27" s="24">
        <v>200</v>
      </c>
      <c r="F27" s="23" t="s">
        <v>58</v>
      </c>
    </row>
    <row r="28" spans="1:14" s="23" customFormat="1">
      <c r="A28" s="23" t="s">
        <v>76</v>
      </c>
      <c r="D28" s="23">
        <v>51</v>
      </c>
      <c r="E28" s="24">
        <v>150</v>
      </c>
      <c r="F28" s="23" t="s">
        <v>82</v>
      </c>
    </row>
    <row r="29" spans="1:14" s="23" customFormat="1">
      <c r="A29" s="23" t="s">
        <v>61</v>
      </c>
      <c r="D29" s="23">
        <v>52</v>
      </c>
      <c r="E29" s="24">
        <v>75</v>
      </c>
      <c r="F29" s="23" t="s">
        <v>62</v>
      </c>
    </row>
    <row r="30" spans="1:14" s="23" customFormat="1">
      <c r="A30" s="23" t="s">
        <v>55</v>
      </c>
      <c r="D30" s="23">
        <v>53</v>
      </c>
      <c r="E30" s="24">
        <v>127.24</v>
      </c>
      <c r="F30" s="23" t="s">
        <v>63</v>
      </c>
    </row>
    <row r="31" spans="1:14" s="23" customFormat="1">
      <c r="A31" s="23" t="s">
        <v>64</v>
      </c>
      <c r="D31" s="23">
        <v>54</v>
      </c>
      <c r="E31" s="24">
        <v>25</v>
      </c>
      <c r="F31" s="23" t="s">
        <v>87</v>
      </c>
    </row>
    <row r="32" spans="1:14" s="23" customFormat="1">
      <c r="A32" s="23" t="s">
        <v>65</v>
      </c>
      <c r="D32" s="23">
        <v>55</v>
      </c>
      <c r="E32" s="24">
        <v>250</v>
      </c>
      <c r="F32" s="33" t="s">
        <v>86</v>
      </c>
      <c r="G32" s="34"/>
      <c r="H32" s="34"/>
      <c r="I32" s="34"/>
      <c r="J32" s="34"/>
      <c r="K32" s="34"/>
      <c r="L32" s="34"/>
      <c r="M32" s="34"/>
      <c r="N32" s="34"/>
    </row>
    <row r="33" spans="1:14" s="23" customFormat="1">
      <c r="A33" s="23" t="s">
        <v>66</v>
      </c>
      <c r="D33" s="23">
        <v>56</v>
      </c>
      <c r="E33" s="24">
        <v>950</v>
      </c>
      <c r="F33" s="23" t="s">
        <v>81</v>
      </c>
      <c r="G33" s="34"/>
      <c r="H33" s="34"/>
      <c r="I33" s="34"/>
      <c r="J33" s="34"/>
      <c r="K33" s="34"/>
      <c r="L33" s="34"/>
      <c r="M33" s="34"/>
      <c r="N33" s="34"/>
    </row>
    <row r="34" spans="1:14" s="23" customFormat="1">
      <c r="A34" s="23" t="s">
        <v>68</v>
      </c>
      <c r="D34" s="23">
        <v>57</v>
      </c>
      <c r="E34" s="24">
        <v>16.079999999999998</v>
      </c>
      <c r="F34" s="23" t="s">
        <v>69</v>
      </c>
    </row>
    <row r="35" spans="1:14" s="23" customFormat="1">
      <c r="A35" s="23" t="s">
        <v>68</v>
      </c>
      <c r="D35" s="23">
        <v>58</v>
      </c>
      <c r="E35" s="24">
        <v>21.82</v>
      </c>
      <c r="F35" s="23" t="s">
        <v>69</v>
      </c>
    </row>
    <row r="36" spans="1:14" s="23" customFormat="1">
      <c r="A36" s="23" t="s">
        <v>70</v>
      </c>
      <c r="D36" s="23">
        <v>59</v>
      </c>
      <c r="E36" s="24">
        <v>40.92</v>
      </c>
      <c r="F36" s="23" t="s">
        <v>71</v>
      </c>
    </row>
    <row r="37" spans="1:14" s="23" customFormat="1">
      <c r="A37" s="23" t="s">
        <v>39</v>
      </c>
      <c r="D37" s="23">
        <v>61</v>
      </c>
      <c r="E37" s="24">
        <v>10625</v>
      </c>
      <c r="F37" s="23" t="s">
        <v>72</v>
      </c>
    </row>
    <row r="38" spans="1:14" s="23" customFormat="1">
      <c r="A38" s="23" t="s">
        <v>45</v>
      </c>
      <c r="D38" s="23">
        <v>62</v>
      </c>
      <c r="E38" s="24">
        <v>680</v>
      </c>
      <c r="F38" s="23" t="s">
        <v>73</v>
      </c>
    </row>
    <row r="39" spans="1:14" s="23" customFormat="1">
      <c r="A39" s="23" t="s">
        <v>76</v>
      </c>
      <c r="D39" s="23">
        <v>64</v>
      </c>
      <c r="E39" s="24">
        <v>260</v>
      </c>
      <c r="F39" s="23" t="s">
        <v>82</v>
      </c>
    </row>
    <row r="40" spans="1:14" s="23" customFormat="1">
      <c r="A40" s="23" t="s">
        <v>55</v>
      </c>
      <c r="D40" s="23">
        <v>65</v>
      </c>
      <c r="E40" s="24">
        <v>63.62</v>
      </c>
      <c r="F40" s="23" t="s">
        <v>74</v>
      </c>
    </row>
    <row r="41" spans="1:14" s="23" customFormat="1">
      <c r="A41" s="23" t="s">
        <v>48</v>
      </c>
      <c r="D41" s="23">
        <v>66</v>
      </c>
      <c r="E41" s="24">
        <v>1862</v>
      </c>
      <c r="F41" s="23" t="s">
        <v>73</v>
      </c>
      <c r="J41" s="24"/>
    </row>
    <row r="42" spans="1:14" s="23" customFormat="1">
      <c r="A42" s="23" t="s">
        <v>101</v>
      </c>
      <c r="D42" s="23">
        <v>67</v>
      </c>
      <c r="E42" s="24">
        <v>0</v>
      </c>
      <c r="J42" s="24"/>
    </row>
    <row r="43" spans="1:14" s="23" customFormat="1">
      <c r="A43" s="23" t="s">
        <v>101</v>
      </c>
      <c r="D43" s="23">
        <v>68</v>
      </c>
      <c r="E43" s="24">
        <v>0</v>
      </c>
      <c r="J43" s="24"/>
    </row>
    <row r="44" spans="1:14" s="23" customFormat="1">
      <c r="A44" s="23" t="s">
        <v>102</v>
      </c>
      <c r="D44" s="23">
        <v>69</v>
      </c>
      <c r="E44" s="24">
        <v>1750</v>
      </c>
      <c r="F44" s="23" t="s">
        <v>73</v>
      </c>
      <c r="J44" s="24"/>
    </row>
    <row r="45" spans="1:14" s="23" customFormat="1">
      <c r="A45" s="23" t="s">
        <v>101</v>
      </c>
      <c r="D45" s="23">
        <v>70</v>
      </c>
      <c r="E45" s="24">
        <v>0</v>
      </c>
      <c r="J45" s="24"/>
    </row>
    <row r="46" spans="1:14" s="23" customFormat="1">
      <c r="A46" s="23" t="s">
        <v>55</v>
      </c>
      <c r="D46" s="23">
        <v>71</v>
      </c>
      <c r="E46" s="24">
        <v>95.42</v>
      </c>
      <c r="F46" s="23" t="s">
        <v>103</v>
      </c>
      <c r="J46" s="24"/>
    </row>
    <row r="47" spans="1:14" s="23" customFormat="1">
      <c r="A47" s="23" t="s">
        <v>55</v>
      </c>
      <c r="D47" s="23">
        <v>72</v>
      </c>
      <c r="E47" s="24">
        <v>63.62</v>
      </c>
      <c r="F47" s="23" t="s">
        <v>103</v>
      </c>
      <c r="J47" s="24"/>
    </row>
    <row r="48" spans="1:14" s="23" customFormat="1">
      <c r="A48" s="23" t="s">
        <v>66</v>
      </c>
      <c r="D48" s="23">
        <v>73</v>
      </c>
      <c r="E48" s="24">
        <v>4206</v>
      </c>
      <c r="J48" s="24"/>
    </row>
    <row r="49" spans="1:10" s="23" customFormat="1">
      <c r="A49" s="23" t="s">
        <v>65</v>
      </c>
      <c r="D49" s="23">
        <v>74</v>
      </c>
      <c r="E49" s="24">
        <v>250</v>
      </c>
      <c r="J49" s="24"/>
    </row>
    <row r="50" spans="1:10" s="23" customFormat="1">
      <c r="A50" s="23" t="s">
        <v>126</v>
      </c>
      <c r="D50" s="23">
        <v>75</v>
      </c>
      <c r="E50" s="24">
        <v>154</v>
      </c>
      <c r="J50" s="24"/>
    </row>
    <row r="51" spans="1:10" s="23" customFormat="1">
      <c r="A51" s="23" t="s">
        <v>127</v>
      </c>
      <c r="D51" s="23">
        <v>76</v>
      </c>
      <c r="E51" s="24">
        <v>431.14</v>
      </c>
      <c r="J51" s="24"/>
    </row>
    <row r="52" spans="1:10" s="23" customFormat="1">
      <c r="A52" s="23" t="s">
        <v>128</v>
      </c>
      <c r="D52" s="23">
        <v>77</v>
      </c>
      <c r="E52" s="24">
        <v>575.58000000000004</v>
      </c>
      <c r="J52" s="24"/>
    </row>
    <row r="53" spans="1:10" s="23" customFormat="1">
      <c r="A53" s="23" t="s">
        <v>70</v>
      </c>
      <c r="D53" s="23">
        <v>78</v>
      </c>
      <c r="E53" s="24">
        <v>11.88</v>
      </c>
      <c r="J53" s="24"/>
    </row>
    <row r="54" spans="1:10" s="23" customFormat="1">
      <c r="A54" s="23" t="s">
        <v>76</v>
      </c>
      <c r="D54" s="23">
        <v>79</v>
      </c>
      <c r="E54" s="24">
        <v>100</v>
      </c>
      <c r="F54" s="23" t="s">
        <v>82</v>
      </c>
      <c r="J54" s="24"/>
    </row>
    <row r="55" spans="1:10" s="23" customFormat="1">
      <c r="A55" s="23" t="s">
        <v>70</v>
      </c>
      <c r="D55" s="23">
        <v>80</v>
      </c>
      <c r="E55" s="24">
        <v>12.88</v>
      </c>
      <c r="F55" s="23" t="s">
        <v>137</v>
      </c>
      <c r="J55" s="24"/>
    </row>
    <row r="56" spans="1:10" s="23" customFormat="1">
      <c r="A56" s="23" t="s">
        <v>55</v>
      </c>
      <c r="D56" s="23">
        <v>81</v>
      </c>
      <c r="E56" s="24">
        <v>34.25</v>
      </c>
      <c r="J56" s="24"/>
    </row>
    <row r="57" spans="1:10" s="23" customFormat="1">
      <c r="A57" s="23" t="s">
        <v>55</v>
      </c>
      <c r="D57" s="23">
        <v>82</v>
      </c>
      <c r="E57" s="24">
        <v>63.62</v>
      </c>
      <c r="J57" s="24"/>
    </row>
    <row r="58" spans="1:10" ht="15.75" thickBot="1">
      <c r="D58" s="23"/>
      <c r="E58" s="10">
        <f>SUM(E17:E57)</f>
        <v>27900.92</v>
      </c>
    </row>
    <row r="59" spans="1:10" ht="15.75" thickBot="1">
      <c r="A59" t="s">
        <v>140</v>
      </c>
      <c r="E59" s="36">
        <f>E3+E14-E58</f>
        <v>3269.5600000000049</v>
      </c>
      <c r="G59" s="9"/>
    </row>
    <row r="60" spans="1:10">
      <c r="E60" s="32"/>
      <c r="G60" s="9"/>
    </row>
    <row r="61" spans="1:10">
      <c r="A61" t="s">
        <v>142</v>
      </c>
      <c r="E61" s="32">
        <v>2344.25</v>
      </c>
    </row>
    <row r="62" spans="1:10" ht="15.75" thickBot="1">
      <c r="A62" t="s">
        <v>143</v>
      </c>
      <c r="E62" s="11">
        <f>E59+E61</f>
        <v>5613.8100000000049</v>
      </c>
    </row>
    <row r="63" spans="1:10" ht="15.75" thickTop="1">
      <c r="H63" s="31"/>
    </row>
    <row r="64" spans="1:10">
      <c r="A64" s="39" t="s">
        <v>111</v>
      </c>
      <c r="H64" s="31"/>
    </row>
    <row r="65" spans="1:8">
      <c r="E65" s="24"/>
      <c r="H65" s="31"/>
    </row>
    <row r="66" spans="1:8">
      <c r="A66" t="s">
        <v>25</v>
      </c>
      <c r="E66" s="24">
        <v>0</v>
      </c>
      <c r="G66" s="9"/>
    </row>
    <row r="67" spans="1:8">
      <c r="A67" t="s">
        <v>51</v>
      </c>
      <c r="E67" s="24">
        <v>90.92</v>
      </c>
    </row>
    <row r="68" spans="1:8">
      <c r="A68" t="s">
        <v>26</v>
      </c>
      <c r="E68" s="24">
        <v>308</v>
      </c>
    </row>
    <row r="69" spans="1:8">
      <c r="A69" t="s">
        <v>52</v>
      </c>
      <c r="E69" s="24">
        <v>155.36000000000001</v>
      </c>
    </row>
    <row r="70" spans="1:8">
      <c r="A70" t="s">
        <v>53</v>
      </c>
      <c r="E70" s="24">
        <v>1457</v>
      </c>
      <c r="G70" s="9"/>
    </row>
    <row r="71" spans="1:8">
      <c r="A71" t="s">
        <v>27</v>
      </c>
      <c r="E71" s="24">
        <v>25</v>
      </c>
    </row>
    <row r="72" spans="1:8">
      <c r="A72" t="s">
        <v>93</v>
      </c>
      <c r="E72" s="24">
        <v>652.28</v>
      </c>
      <c r="G72" s="9"/>
    </row>
    <row r="73" spans="1:8" ht="15.75" thickBot="1">
      <c r="A73" t="s">
        <v>120</v>
      </c>
      <c r="E73" s="38">
        <f>SUM(E66:E72)</f>
        <v>2688.56</v>
      </c>
    </row>
    <row r="74" spans="1:8" ht="15.75" thickTop="1"/>
    <row r="75" spans="1:8" ht="15.75" thickBot="1">
      <c r="A75" t="s">
        <v>75</v>
      </c>
      <c r="E75" s="40">
        <f>SUM(E62,-E73)</f>
        <v>2925.250000000005</v>
      </c>
    </row>
    <row r="76" spans="1:8" ht="15.75" thickTop="1"/>
    <row r="77" spans="1:8" ht="15.75" thickBot="1">
      <c r="A77" t="s">
        <v>110</v>
      </c>
      <c r="E77" s="11">
        <f>E73+E75</f>
        <v>5613.8100000000049</v>
      </c>
    </row>
    <row r="78" spans="1:8" ht="15.75" thickTop="1"/>
    <row r="79" spans="1:8">
      <c r="A79" t="s">
        <v>108</v>
      </c>
    </row>
    <row r="81" spans="1:5">
      <c r="A81" t="s">
        <v>144</v>
      </c>
      <c r="E81" s="9">
        <f>3004.37+90.61</f>
        <v>3094.98</v>
      </c>
    </row>
  </sheetData>
  <pageMargins left="0.2" right="0.2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opLeftCell="A13" zoomScale="115" zoomScaleNormal="115" workbookViewId="0">
      <selection activeCell="A50" sqref="A50"/>
    </sheetView>
  </sheetViews>
  <sheetFormatPr defaultRowHeight="15"/>
  <cols>
    <col min="1" max="1" width="35.85546875" customWidth="1"/>
    <col min="2" max="2" width="12.140625" style="8" customWidth="1"/>
    <col min="3" max="3" width="11.7109375" style="7" customWidth="1"/>
    <col min="4" max="4" width="13.5703125" customWidth="1"/>
    <col min="5" max="5" width="10.140625" bestFit="1" customWidth="1"/>
    <col min="6" max="6" width="8.85546875" bestFit="1" customWidth="1"/>
    <col min="7" max="7" width="10.7109375" bestFit="1" customWidth="1"/>
    <col min="8" max="8" width="10.7109375" style="7" bestFit="1" customWidth="1"/>
    <col min="10" max="10" width="9.5703125" bestFit="1" customWidth="1"/>
  </cols>
  <sheetData>
    <row r="1" spans="1:8" ht="11.1" customHeight="1">
      <c r="A1" s="27" t="s">
        <v>90</v>
      </c>
      <c r="B1" s="28">
        <f>'DIRA General'!E1</f>
        <v>40999</v>
      </c>
      <c r="C1" s="14"/>
      <c r="D1" s="12"/>
      <c r="E1" s="12"/>
      <c r="F1" s="12"/>
      <c r="G1" s="12"/>
    </row>
    <row r="2" spans="1:8" ht="11.1" customHeight="1">
      <c r="A2" s="12"/>
      <c r="B2" s="13"/>
      <c r="C2" s="14"/>
      <c r="D2" s="12"/>
      <c r="E2" s="12"/>
      <c r="F2" s="12"/>
      <c r="G2" s="12"/>
    </row>
    <row r="3" spans="1:8" ht="11.1" customHeight="1">
      <c r="A3" s="12" t="s">
        <v>34</v>
      </c>
      <c r="B3" s="13"/>
      <c r="C3" s="14"/>
      <c r="D3" s="12"/>
      <c r="E3" s="12"/>
      <c r="F3" s="12"/>
      <c r="G3" s="12"/>
    </row>
    <row r="4" spans="1:8" ht="11.1" customHeight="1">
      <c r="D4" s="12"/>
      <c r="E4" s="12"/>
      <c r="F4" s="12"/>
      <c r="G4" s="12"/>
    </row>
    <row r="5" spans="1:8" ht="11.1" customHeight="1">
      <c r="A5" s="12" t="s">
        <v>35</v>
      </c>
      <c r="B5" s="13">
        <v>40603</v>
      </c>
      <c r="C5" s="15">
        <v>88001.59</v>
      </c>
      <c r="D5" s="12"/>
      <c r="E5" s="12"/>
      <c r="F5" s="12"/>
      <c r="G5" s="12"/>
    </row>
    <row r="6" spans="1:8" ht="11.1" customHeight="1">
      <c r="A6" s="12" t="s">
        <v>36</v>
      </c>
      <c r="B6" s="13">
        <v>40611</v>
      </c>
      <c r="C6" s="15">
        <v>4465.34</v>
      </c>
      <c r="D6" s="14"/>
      <c r="E6" s="12"/>
      <c r="F6" s="12"/>
      <c r="G6" s="12"/>
    </row>
    <row r="7" spans="1:8" ht="11.1" customHeight="1">
      <c r="A7" s="12" t="s">
        <v>37</v>
      </c>
      <c r="B7" s="13">
        <v>40631</v>
      </c>
      <c r="C7" s="15">
        <v>94989.9</v>
      </c>
      <c r="D7" s="14"/>
      <c r="E7" s="13"/>
      <c r="F7" s="12"/>
      <c r="G7" s="12"/>
    </row>
    <row r="8" spans="1:8" ht="11.1" customHeight="1">
      <c r="A8" s="12" t="s">
        <v>38</v>
      </c>
      <c r="B8" s="13">
        <v>40639</v>
      </c>
      <c r="C8" s="15">
        <v>40556.49</v>
      </c>
      <c r="D8" s="14"/>
      <c r="E8" s="13"/>
      <c r="F8" s="12"/>
      <c r="G8" s="12"/>
    </row>
    <row r="9" spans="1:8" ht="11.1" customHeight="1">
      <c r="A9" s="12" t="s">
        <v>98</v>
      </c>
      <c r="B9" s="13">
        <v>40695</v>
      </c>
      <c r="C9" s="14">
        <v>1750</v>
      </c>
      <c r="D9" s="14"/>
      <c r="E9" s="13"/>
      <c r="F9" s="12"/>
      <c r="G9" s="12"/>
    </row>
    <row r="10" spans="1:8" ht="11.1" customHeight="1">
      <c r="A10" s="12" t="s">
        <v>38</v>
      </c>
      <c r="B10" s="13">
        <v>40718</v>
      </c>
      <c r="C10" s="15">
        <v>5760.69</v>
      </c>
      <c r="D10" s="14"/>
      <c r="E10" s="13"/>
      <c r="F10" s="12"/>
      <c r="G10" s="14"/>
    </row>
    <row r="11" spans="1:8" ht="11.1" customHeight="1">
      <c r="A11" s="12" t="s">
        <v>36</v>
      </c>
      <c r="B11" s="13">
        <v>40731</v>
      </c>
      <c r="C11" s="15">
        <v>1000</v>
      </c>
      <c r="D11" s="14"/>
      <c r="E11" s="13"/>
      <c r="F11" s="22"/>
      <c r="G11" s="20"/>
      <c r="H11" s="21"/>
    </row>
    <row r="12" spans="1:8" ht="11.1" customHeight="1">
      <c r="A12" s="12" t="s">
        <v>37</v>
      </c>
      <c r="B12" s="13">
        <v>40732</v>
      </c>
      <c r="C12" s="15">
        <v>16779.75</v>
      </c>
      <c r="D12" s="14"/>
      <c r="E12" s="13"/>
      <c r="F12" s="12"/>
      <c r="G12" s="20"/>
      <c r="H12" s="21"/>
    </row>
    <row r="13" spans="1:8" ht="11.1" customHeight="1">
      <c r="A13" s="12" t="s">
        <v>38</v>
      </c>
      <c r="B13" s="13">
        <v>40737</v>
      </c>
      <c r="C13" s="15">
        <v>21469.07</v>
      </c>
      <c r="D13" s="14"/>
      <c r="E13" s="13"/>
      <c r="F13" s="12"/>
      <c r="G13" s="20"/>
      <c r="H13" s="21"/>
    </row>
    <row r="14" spans="1:8" ht="11.1" customHeight="1">
      <c r="A14" s="12" t="s">
        <v>25</v>
      </c>
      <c r="B14" s="13">
        <v>40742</v>
      </c>
      <c r="C14" s="15">
        <v>6400</v>
      </c>
      <c r="D14" s="14"/>
      <c r="E14" s="13"/>
      <c r="F14" s="12"/>
      <c r="G14" s="20"/>
      <c r="H14" s="21"/>
    </row>
    <row r="15" spans="1:8" ht="11.1" customHeight="1">
      <c r="A15" s="12" t="s">
        <v>39</v>
      </c>
      <c r="B15" s="13">
        <v>40756</v>
      </c>
      <c r="C15" s="15">
        <v>6300</v>
      </c>
      <c r="D15" s="14"/>
      <c r="E15" s="13"/>
      <c r="F15" s="12"/>
      <c r="G15" s="12"/>
    </row>
    <row r="16" spans="1:8" ht="11.1" customHeight="1">
      <c r="A16" s="12" t="s">
        <v>38</v>
      </c>
      <c r="B16" s="13">
        <v>40758</v>
      </c>
      <c r="C16" s="15">
        <v>27013.75</v>
      </c>
      <c r="D16" s="14"/>
      <c r="E16" s="13"/>
      <c r="F16" s="14"/>
      <c r="G16" s="12"/>
    </row>
    <row r="17" spans="1:10" ht="11.1" customHeight="1">
      <c r="A17" s="12" t="s">
        <v>36</v>
      </c>
      <c r="B17" s="13">
        <v>40760</v>
      </c>
      <c r="C17" s="15">
        <v>350</v>
      </c>
      <c r="D17" s="14"/>
      <c r="E17" s="13"/>
      <c r="F17" s="12"/>
      <c r="G17" s="12"/>
    </row>
    <row r="18" spans="1:10" ht="11.1" customHeight="1">
      <c r="A18" s="12" t="s">
        <v>104</v>
      </c>
      <c r="B18" s="13">
        <v>40781</v>
      </c>
      <c r="C18" s="15">
        <v>750</v>
      </c>
      <c r="D18" s="14" t="s">
        <v>105</v>
      </c>
      <c r="E18" s="13"/>
      <c r="F18" s="12"/>
      <c r="G18" s="12"/>
    </row>
    <row r="19" spans="1:10" ht="11.1" customHeight="1">
      <c r="A19" s="12" t="s">
        <v>94</v>
      </c>
      <c r="B19" s="13">
        <v>40802</v>
      </c>
      <c r="C19" s="15">
        <v>200</v>
      </c>
      <c r="D19" s="14"/>
      <c r="E19" s="13"/>
      <c r="F19" s="12"/>
      <c r="G19" s="12"/>
    </row>
    <row r="20" spans="1:10" ht="11.1" customHeight="1">
      <c r="A20" s="12" t="s">
        <v>37</v>
      </c>
      <c r="B20" s="13">
        <v>40802</v>
      </c>
      <c r="C20" s="15">
        <v>7558.77</v>
      </c>
      <c r="D20" s="14"/>
      <c r="E20" s="13"/>
      <c r="F20" s="12"/>
      <c r="G20" s="12"/>
    </row>
    <row r="21" spans="1:10" ht="11.1" customHeight="1">
      <c r="A21" s="12"/>
      <c r="B21" s="13">
        <v>40822</v>
      </c>
      <c r="C21" s="15">
        <v>104</v>
      </c>
      <c r="D21" s="14"/>
      <c r="E21" s="13"/>
      <c r="F21" s="12"/>
      <c r="G21" s="12"/>
      <c r="J21" s="7"/>
    </row>
    <row r="22" spans="1:10" ht="11.1" customHeight="1">
      <c r="A22" s="12"/>
      <c r="B22" s="13">
        <v>40886</v>
      </c>
      <c r="C22" s="15">
        <v>20703</v>
      </c>
      <c r="D22" s="14"/>
      <c r="E22" s="13"/>
      <c r="F22" s="12"/>
      <c r="G22" s="12"/>
      <c r="J22" s="7"/>
    </row>
    <row r="23" spans="1:10" ht="11.1" customHeight="1" thickBot="1">
      <c r="A23" s="12" t="s">
        <v>40</v>
      </c>
      <c r="B23" s="13"/>
      <c r="C23" s="16">
        <f>SUM(C5:C22)</f>
        <v>344152.35</v>
      </c>
      <c r="F23" s="12"/>
      <c r="G23" s="12"/>
    </row>
    <row r="24" spans="1:10" ht="11.1" customHeight="1">
      <c r="A24" s="12"/>
      <c r="B24" s="13"/>
      <c r="C24" s="14"/>
      <c r="F24" s="12"/>
      <c r="G24" s="12"/>
      <c r="H24" s="14"/>
      <c r="I24" s="12"/>
    </row>
    <row r="25" spans="1:10" ht="11.1" customHeight="1">
      <c r="A25" s="12" t="s">
        <v>41</v>
      </c>
      <c r="B25" s="13"/>
      <c r="C25" s="14"/>
      <c r="D25" s="14"/>
      <c r="E25" s="12"/>
      <c r="F25" s="12"/>
      <c r="G25" s="12"/>
      <c r="H25" s="14"/>
      <c r="I25" s="12"/>
    </row>
    <row r="26" spans="1:10" ht="11.1" customHeight="1">
      <c r="A26" s="12"/>
      <c r="B26" s="13"/>
      <c r="C26" s="14"/>
      <c r="D26" s="12"/>
      <c r="E26" s="12"/>
      <c r="F26" s="12"/>
      <c r="G26" s="12"/>
    </row>
    <row r="27" spans="1:10" ht="11.1" customHeight="1">
      <c r="A27" s="29"/>
      <c r="B27" s="13"/>
      <c r="C27" s="22"/>
      <c r="E27" s="12"/>
      <c r="F27" s="12"/>
      <c r="G27" s="12"/>
    </row>
    <row r="28" spans="1:10" ht="11.1" customHeight="1">
      <c r="A28" s="29" t="s">
        <v>106</v>
      </c>
      <c r="B28" s="13"/>
      <c r="C28" s="14">
        <v>17500</v>
      </c>
      <c r="D28" s="12"/>
      <c r="E28" s="35"/>
      <c r="F28" s="12"/>
      <c r="G28" s="12"/>
    </row>
    <row r="29" spans="1:10" ht="11.1" customHeight="1">
      <c r="A29" s="17">
        <v>40664</v>
      </c>
      <c r="B29" s="13"/>
      <c r="C29" s="14">
        <v>120422.17</v>
      </c>
      <c r="D29" s="12"/>
      <c r="E29" s="12"/>
      <c r="F29" s="12"/>
      <c r="G29" s="22"/>
    </row>
    <row r="30" spans="1:10" ht="11.1" customHeight="1">
      <c r="A30" s="17">
        <v>40695</v>
      </c>
      <c r="B30" s="13"/>
      <c r="C30" s="14">
        <v>117047.62</v>
      </c>
      <c r="D30" s="12"/>
      <c r="E30" s="12"/>
      <c r="F30" s="12"/>
      <c r="G30" s="12"/>
    </row>
    <row r="31" spans="1:10" ht="11.1" customHeight="1">
      <c r="A31" s="17">
        <v>40725</v>
      </c>
      <c r="B31" s="13"/>
      <c r="C31" s="14">
        <v>37754.449999999997</v>
      </c>
      <c r="D31" s="12"/>
      <c r="E31" s="12"/>
      <c r="F31" s="12"/>
      <c r="G31" s="12"/>
    </row>
    <row r="32" spans="1:10" ht="11.1" customHeight="1">
      <c r="A32" s="17">
        <v>40756</v>
      </c>
      <c r="B32" s="13"/>
      <c r="C32" s="14">
        <v>0</v>
      </c>
      <c r="D32" s="12"/>
      <c r="E32" s="12"/>
      <c r="F32" s="12"/>
      <c r="G32" s="12"/>
    </row>
    <row r="33" spans="1:8" ht="11.1" customHeight="1">
      <c r="A33" s="17">
        <v>40787</v>
      </c>
      <c r="B33" s="13"/>
      <c r="C33" s="14">
        <v>106.92</v>
      </c>
      <c r="D33" s="12"/>
      <c r="E33" s="12"/>
      <c r="F33" s="12"/>
      <c r="G33" s="12"/>
    </row>
    <row r="34" spans="1:8" ht="11.1" customHeight="1">
      <c r="A34" s="17">
        <v>40817</v>
      </c>
      <c r="B34" s="13"/>
      <c r="C34" s="14">
        <v>225</v>
      </c>
      <c r="D34" s="12"/>
      <c r="E34" s="12"/>
      <c r="F34" s="12"/>
      <c r="G34" s="12"/>
      <c r="H34" s="12"/>
    </row>
    <row r="35" spans="1:8" ht="11.1" customHeight="1">
      <c r="A35" s="17">
        <v>40848</v>
      </c>
      <c r="B35" s="13"/>
      <c r="C35" s="14">
        <v>0</v>
      </c>
      <c r="D35" s="12"/>
      <c r="F35" s="12"/>
      <c r="G35" s="12"/>
    </row>
    <row r="36" spans="1:8" ht="11.1" customHeight="1">
      <c r="A36" s="17">
        <v>40878</v>
      </c>
      <c r="B36" s="13"/>
      <c r="C36" s="14">
        <v>2138.58</v>
      </c>
      <c r="D36" s="12"/>
      <c r="E36" s="12"/>
      <c r="F36" s="12"/>
      <c r="G36" s="12"/>
    </row>
    <row r="37" spans="1:8" ht="11.1" customHeight="1">
      <c r="A37" s="17">
        <v>40940</v>
      </c>
      <c r="B37" s="13"/>
      <c r="C37" s="14">
        <v>270</v>
      </c>
      <c r="D37" s="12"/>
      <c r="E37" s="12"/>
      <c r="F37" s="12"/>
      <c r="G37" s="12"/>
    </row>
    <row r="38" spans="1:8" ht="11.1" customHeight="1">
      <c r="A38" s="17">
        <v>40969</v>
      </c>
      <c r="B38" s="13"/>
      <c r="C38" s="14">
        <v>692.1</v>
      </c>
      <c r="D38" s="12"/>
      <c r="E38" s="12"/>
      <c r="F38" s="12"/>
      <c r="G38" s="12"/>
    </row>
    <row r="39" spans="1:8" ht="11.1" customHeight="1" thickBot="1">
      <c r="A39" s="12"/>
      <c r="B39" s="13"/>
      <c r="C39" s="16">
        <f>SUM(C27:C38)</f>
        <v>296156.83999999997</v>
      </c>
      <c r="E39" s="12"/>
      <c r="F39" s="12"/>
      <c r="G39" s="12"/>
    </row>
    <row r="40" spans="1:8" ht="11.1" customHeight="1">
      <c r="A40" s="12"/>
      <c r="B40" s="13"/>
      <c r="C40" s="14"/>
      <c r="D40" s="12"/>
      <c r="E40" s="14"/>
      <c r="F40" s="12"/>
      <c r="G40" s="12"/>
    </row>
    <row r="41" spans="1:8" ht="11.1" customHeight="1">
      <c r="A41" s="12"/>
      <c r="B41" s="13"/>
      <c r="C41" s="14"/>
      <c r="D41" s="12"/>
      <c r="E41" s="12"/>
      <c r="F41" s="12"/>
      <c r="G41" s="12"/>
    </row>
    <row r="42" spans="1:8" ht="11.1" customHeight="1">
      <c r="A42" s="12" t="str">
        <f>'DIRA General'!A59</f>
        <v>Balance @ Mar 31, 2012</v>
      </c>
      <c r="B42" s="13"/>
      <c r="C42" s="37">
        <f>C23-C39</f>
        <v>47995.510000000009</v>
      </c>
      <c r="D42" s="18"/>
      <c r="E42" s="14"/>
      <c r="F42" s="12"/>
      <c r="G42" s="12"/>
    </row>
    <row r="43" spans="1:8" ht="11.1" customHeight="1">
      <c r="A43" s="12"/>
      <c r="B43" s="13"/>
      <c r="C43" s="14"/>
      <c r="D43" s="12"/>
      <c r="E43" s="12"/>
      <c r="F43" s="12"/>
      <c r="G43" s="12"/>
    </row>
    <row r="44" spans="1:8" ht="11.1" customHeight="1" thickBot="1">
      <c r="A44" s="12" t="s">
        <v>131</v>
      </c>
      <c r="B44" s="13"/>
      <c r="C44" s="19">
        <v>0</v>
      </c>
      <c r="D44" s="12" t="s">
        <v>135</v>
      </c>
      <c r="E44" s="12"/>
      <c r="F44" s="12"/>
      <c r="G44" s="12"/>
    </row>
    <row r="45" spans="1:8" ht="11.1" customHeight="1" thickTop="1">
      <c r="A45" s="12"/>
      <c r="B45" s="13"/>
      <c r="C45" s="14"/>
      <c r="D45" s="12"/>
      <c r="E45" s="12"/>
      <c r="F45" s="12"/>
      <c r="G45" s="12"/>
    </row>
    <row r="46" spans="1:8" ht="11.1" customHeight="1">
      <c r="A46" s="12" t="s">
        <v>88</v>
      </c>
      <c r="B46" s="13"/>
      <c r="C46" s="41">
        <f>C42-C44</f>
        <v>47995.510000000009</v>
      </c>
      <c r="D46" s="12" t="s">
        <v>91</v>
      </c>
      <c r="E46" s="12"/>
      <c r="F46" s="14"/>
      <c r="G46" s="12"/>
    </row>
    <row r="47" spans="1:8" ht="11.1" customHeight="1">
      <c r="A47" s="12"/>
      <c r="B47" s="13"/>
      <c r="C47" s="14"/>
      <c r="D47" s="12"/>
      <c r="E47" s="12"/>
      <c r="F47" s="14"/>
      <c r="G47" s="12"/>
    </row>
    <row r="48" spans="1:8" ht="11.1" customHeight="1">
      <c r="A48" s="12" t="s">
        <v>132</v>
      </c>
      <c r="B48" s="13"/>
      <c r="C48" s="41">
        <v>15000</v>
      </c>
      <c r="D48" s="12" t="s">
        <v>133</v>
      </c>
      <c r="E48" s="12"/>
      <c r="F48" s="14"/>
      <c r="G48" s="12"/>
    </row>
    <row r="49" spans="1:7" ht="11.1" customHeight="1">
      <c r="A49" s="12"/>
      <c r="B49" s="13"/>
      <c r="C49" s="14"/>
      <c r="D49" s="12"/>
      <c r="E49" s="12"/>
      <c r="F49" s="12"/>
      <c r="G49" s="12"/>
    </row>
    <row r="50" spans="1:7" ht="11.1" customHeight="1">
      <c r="A50" s="12" t="s">
        <v>141</v>
      </c>
      <c r="B50" s="13"/>
      <c r="C50" s="14"/>
      <c r="D50" s="12"/>
      <c r="E50" s="12"/>
      <c r="F50" s="12"/>
      <c r="G50" s="12"/>
    </row>
    <row r="51" spans="1:7" ht="11.1" customHeight="1">
      <c r="A51" s="12" t="s">
        <v>134</v>
      </c>
      <c r="B51" s="13"/>
      <c r="C51" s="14"/>
      <c r="D51" s="12"/>
      <c r="E51" s="12"/>
      <c r="F51" s="12"/>
      <c r="G51" s="12"/>
    </row>
    <row r="52" spans="1:7" ht="11.1" customHeight="1">
      <c r="A52" s="12" t="s">
        <v>99</v>
      </c>
      <c r="B52" s="13"/>
      <c r="C52" s="14"/>
      <c r="D52" s="12"/>
      <c r="E52" s="12"/>
      <c r="F52" s="12"/>
      <c r="G52" s="12"/>
    </row>
    <row r="53" spans="1:7" ht="11.1" customHeight="1">
      <c r="A53" s="12"/>
      <c r="B53" s="13"/>
      <c r="C53" s="14"/>
      <c r="D53" s="12"/>
      <c r="E53" s="12"/>
      <c r="F53" s="12"/>
      <c r="G53" s="12"/>
    </row>
    <row r="54" spans="1:7" ht="11.1" customHeight="1">
      <c r="A54" s="12"/>
      <c r="B54" s="13"/>
      <c r="C54" s="14"/>
      <c r="D54" s="12"/>
      <c r="E54" s="12"/>
      <c r="F54" s="12"/>
      <c r="G54" s="12"/>
    </row>
    <row r="55" spans="1:7" ht="11.1" customHeight="1">
      <c r="A55" s="12"/>
      <c r="B55" s="13"/>
      <c r="C55" s="14"/>
      <c r="D55" s="12"/>
      <c r="E55" s="12"/>
      <c r="F55" s="12"/>
      <c r="G55" s="12"/>
    </row>
    <row r="56" spans="1:7" ht="11.1" customHeight="1">
      <c r="A56" s="12"/>
      <c r="B56" s="13"/>
      <c r="C56" s="14"/>
      <c r="D56" s="12"/>
      <c r="E56" s="12"/>
      <c r="F56" s="12"/>
      <c r="G56" s="12"/>
    </row>
    <row r="57" spans="1:7" ht="11.1" customHeight="1">
      <c r="A57" s="12"/>
      <c r="B57" s="13"/>
      <c r="C57" s="14"/>
      <c r="D57" s="12"/>
      <c r="E57" s="12"/>
      <c r="F57" s="12"/>
      <c r="G57" s="12"/>
    </row>
    <row r="58" spans="1:7" ht="11.1" customHeight="1">
      <c r="A58" s="12"/>
      <c r="B58" s="13"/>
      <c r="C58" s="14"/>
      <c r="D58" s="12"/>
      <c r="E58" s="12"/>
      <c r="F58" s="12"/>
      <c r="G58" s="12"/>
    </row>
    <row r="59" spans="1:7" ht="11.1" customHeight="1">
      <c r="A59" s="12"/>
      <c r="B59" s="13"/>
      <c r="C59" s="14"/>
      <c r="D59" s="12"/>
      <c r="E59" s="12"/>
      <c r="F59" s="12"/>
      <c r="G59" s="12"/>
    </row>
    <row r="60" spans="1:7" ht="11.1" customHeight="1">
      <c r="A60" s="12"/>
      <c r="B60" s="13"/>
      <c r="C60" s="14"/>
      <c r="D60" s="12"/>
      <c r="E60" s="12"/>
      <c r="F60" s="12"/>
      <c r="G60" s="12"/>
    </row>
  </sheetData>
  <pageMargins left="0.25" right="0.26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workbookViewId="0">
      <selection activeCell="D5" sqref="D5"/>
    </sheetView>
  </sheetViews>
  <sheetFormatPr defaultRowHeight="15"/>
  <cols>
    <col min="4" max="4" width="15.5703125" customWidth="1"/>
    <col min="5" max="5" width="15.85546875" style="9" customWidth="1"/>
  </cols>
  <sheetData>
    <row r="1" spans="1:6">
      <c r="A1" t="s">
        <v>25</v>
      </c>
      <c r="D1" t="s">
        <v>89</v>
      </c>
      <c r="E1" s="6">
        <f>'DIRA General'!E1</f>
        <v>40999</v>
      </c>
    </row>
    <row r="3" spans="1:6">
      <c r="A3" t="s">
        <v>42</v>
      </c>
      <c r="E3" s="9">
        <v>15295</v>
      </c>
    </row>
    <row r="6" spans="1:6">
      <c r="A6" t="s">
        <v>43</v>
      </c>
      <c r="E6" s="9">
        <v>-10625</v>
      </c>
      <c r="F6" t="s">
        <v>85</v>
      </c>
    </row>
    <row r="7" spans="1:6">
      <c r="A7" t="s">
        <v>44</v>
      </c>
      <c r="E7" s="9">
        <v>-680</v>
      </c>
      <c r="F7" t="s">
        <v>45</v>
      </c>
    </row>
    <row r="8" spans="1:6">
      <c r="A8" t="s">
        <v>80</v>
      </c>
      <c r="E8" s="9">
        <f>-257.82+29.82-150</f>
        <v>-378</v>
      </c>
    </row>
    <row r="9" spans="1:6">
      <c r="E9" s="25">
        <f>SUM(E6:E8)</f>
        <v>-11683</v>
      </c>
    </row>
    <row r="11" spans="1:6" ht="15.75" thickBot="1">
      <c r="A11" t="s">
        <v>46</v>
      </c>
      <c r="E11" s="10">
        <f>E3+E9</f>
        <v>3612</v>
      </c>
    </row>
    <row r="13" spans="1:6">
      <c r="A13" t="s">
        <v>139</v>
      </c>
    </row>
    <row r="14" spans="1:6">
      <c r="A14" t="s">
        <v>49</v>
      </c>
    </row>
    <row r="15" spans="1:6">
      <c r="A15" t="s">
        <v>50</v>
      </c>
    </row>
    <row r="17" spans="1:5">
      <c r="A17" t="s">
        <v>47</v>
      </c>
      <c r="E17" s="9">
        <v>1750</v>
      </c>
    </row>
    <row r="18" spans="1:5">
      <c r="A18" t="s">
        <v>48</v>
      </c>
      <c r="E18" s="9">
        <v>1862</v>
      </c>
    </row>
    <row r="19" spans="1:5">
      <c r="A19" t="s">
        <v>48</v>
      </c>
      <c r="E19" s="9">
        <v>-1862</v>
      </c>
    </row>
    <row r="20" spans="1:5">
      <c r="A20" t="s">
        <v>47</v>
      </c>
      <c r="E20" s="9">
        <v>-1750</v>
      </c>
    </row>
    <row r="21" spans="1:5" ht="15.75" thickBot="1">
      <c r="A21" t="str">
        <f>'DIRA General'!A59</f>
        <v>Balance @ Mar 31, 2012</v>
      </c>
      <c r="E21" s="10">
        <f>SUM(E17:E20)</f>
        <v>0</v>
      </c>
    </row>
    <row r="23" spans="1:5">
      <c r="A23" t="s">
        <v>109</v>
      </c>
    </row>
  </sheetData>
  <pageMargins left="0.2" right="0.2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H17" sqref="H17"/>
    </sheetView>
  </sheetViews>
  <sheetFormatPr defaultRowHeight="15"/>
  <cols>
    <col min="2" max="2" width="9.28515625" bestFit="1" customWidth="1"/>
    <col min="5" max="5" width="9.85546875" style="9" bestFit="1" customWidth="1"/>
    <col min="6" max="6" width="9.28515625" bestFit="1" customWidth="1"/>
  </cols>
  <sheetData>
    <row r="1" spans="1:6">
      <c r="A1" t="s">
        <v>51</v>
      </c>
      <c r="D1" t="s">
        <v>89</v>
      </c>
      <c r="F1" s="6">
        <f>'DIRA General'!E1</f>
        <v>40999</v>
      </c>
    </row>
    <row r="5" spans="1:6">
      <c r="A5" t="s">
        <v>42</v>
      </c>
      <c r="E5" s="9">
        <v>527</v>
      </c>
    </row>
    <row r="7" spans="1:6">
      <c r="A7" t="s">
        <v>54</v>
      </c>
    </row>
    <row r="8" spans="1:6">
      <c r="A8" s="5">
        <v>40822</v>
      </c>
      <c r="E8" s="9">
        <v>50</v>
      </c>
      <c r="F8" t="s">
        <v>92</v>
      </c>
    </row>
    <row r="9" spans="1:6">
      <c r="A9" s="5">
        <v>40822</v>
      </c>
      <c r="E9" s="9">
        <v>750</v>
      </c>
      <c r="F9" t="s">
        <v>107</v>
      </c>
    </row>
    <row r="11" spans="1:6">
      <c r="A11" t="s">
        <v>41</v>
      </c>
    </row>
    <row r="13" spans="1:6">
      <c r="A13" t="s">
        <v>66</v>
      </c>
      <c r="E13" s="9">
        <v>950</v>
      </c>
      <c r="F13" t="s">
        <v>67</v>
      </c>
    </row>
    <row r="14" spans="1:6">
      <c r="A14" t="s">
        <v>68</v>
      </c>
      <c r="E14" s="9">
        <v>16.079999999999998</v>
      </c>
      <c r="F14" t="s">
        <v>69</v>
      </c>
    </row>
    <row r="15" spans="1:6">
      <c r="A15" t="s">
        <v>66</v>
      </c>
      <c r="E15" s="9">
        <v>270</v>
      </c>
    </row>
    <row r="16" spans="1:6" ht="15.75" thickBot="1">
      <c r="E16" s="11">
        <f>SUM(E13:E15)</f>
        <v>1236.08</v>
      </c>
    </row>
    <row r="17" spans="1:5" ht="15.75" thickTop="1"/>
    <row r="19" spans="1:5">
      <c r="A19" t="str">
        <f>'DIRA General'!A59</f>
        <v>Balance @ Mar 31, 2012</v>
      </c>
      <c r="B19" s="6"/>
      <c r="E19" s="9">
        <f>E5+E8+E9-E13-E14-E15</f>
        <v>90.920000000000016</v>
      </c>
    </row>
  </sheetData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E9" sqref="E9"/>
    </sheetView>
  </sheetViews>
  <sheetFormatPr defaultRowHeight="15"/>
  <cols>
    <col min="4" max="4" width="19.140625" customWidth="1"/>
    <col min="5" max="5" width="8.7109375" style="9"/>
    <col min="7" max="7" width="12.5703125" customWidth="1"/>
  </cols>
  <sheetData>
    <row r="1" spans="1:7">
      <c r="A1" t="s">
        <v>26</v>
      </c>
      <c r="E1" t="s">
        <v>89</v>
      </c>
      <c r="G1" s="6">
        <f>'DIRA General'!E1</f>
        <v>40999</v>
      </c>
    </row>
    <row r="3" spans="1:7">
      <c r="A3" t="s">
        <v>42</v>
      </c>
      <c r="E3" s="9">
        <v>238</v>
      </c>
    </row>
    <row r="5" spans="1:7">
      <c r="A5" t="s">
        <v>34</v>
      </c>
      <c r="C5" t="s">
        <v>121</v>
      </c>
      <c r="E5" s="9">
        <v>70</v>
      </c>
    </row>
    <row r="7" spans="1:7">
      <c r="A7" t="s">
        <v>41</v>
      </c>
    </row>
    <row r="9" spans="1:7">
      <c r="A9" t="str">
        <f>'DIRA General'!A59</f>
        <v>Balance @ Mar 31, 2012</v>
      </c>
      <c r="E9" s="32">
        <f>SUM(E3,E5)</f>
        <v>308</v>
      </c>
    </row>
  </sheetData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workbookViewId="0">
      <selection activeCell="F6" sqref="F6"/>
    </sheetView>
  </sheetViews>
  <sheetFormatPr defaultRowHeight="15"/>
  <cols>
    <col min="5" max="5" width="12.42578125" style="9" customWidth="1"/>
    <col min="6" max="6" width="9.28515625" bestFit="1" customWidth="1"/>
  </cols>
  <sheetData>
    <row r="1" spans="1:6">
      <c r="A1" t="s">
        <v>52</v>
      </c>
      <c r="E1" t="s">
        <v>89</v>
      </c>
      <c r="F1" s="6">
        <f>'DIRA General'!E1</f>
        <v>40999</v>
      </c>
    </row>
    <row r="3" spans="1:6">
      <c r="A3" t="s">
        <v>42</v>
      </c>
      <c r="E3" s="9">
        <v>155.36000000000001</v>
      </c>
    </row>
    <row r="5" spans="1:6">
      <c r="A5" t="s">
        <v>54</v>
      </c>
    </row>
    <row r="7" spans="1:6">
      <c r="A7" t="s">
        <v>41</v>
      </c>
    </row>
    <row r="10" spans="1:6" ht="15.75" thickBot="1">
      <c r="A10" t="str">
        <f>'DIRA General'!A59</f>
        <v>Balance @ Mar 31, 2012</v>
      </c>
      <c r="E10" s="10">
        <f>E3</f>
        <v>155.36000000000001</v>
      </c>
    </row>
  </sheetData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workbookViewId="0">
      <selection activeCell="A9" sqref="A9"/>
    </sheetView>
  </sheetViews>
  <sheetFormatPr defaultRowHeight="15"/>
  <cols>
    <col min="5" max="5" width="12.28515625" customWidth="1"/>
    <col min="6" max="6" width="9.28515625" bestFit="1" customWidth="1"/>
  </cols>
  <sheetData>
    <row r="1" spans="1:6">
      <c r="A1" t="s">
        <v>53</v>
      </c>
      <c r="E1" t="s">
        <v>89</v>
      </c>
      <c r="F1" s="6">
        <f>'DIRA General'!E1</f>
        <v>40999</v>
      </c>
    </row>
    <row r="3" spans="1:6">
      <c r="A3" t="s">
        <v>42</v>
      </c>
      <c r="E3" s="9">
        <v>1457</v>
      </c>
    </row>
    <row r="5" spans="1:6">
      <c r="A5" t="s">
        <v>54</v>
      </c>
    </row>
    <row r="7" spans="1:6">
      <c r="A7" t="s">
        <v>41</v>
      </c>
    </row>
    <row r="9" spans="1:6">
      <c r="A9" t="str">
        <f>'DIRA General'!A59</f>
        <v>Balance @ Mar 31, 2012</v>
      </c>
      <c r="E9" s="9">
        <f>E3</f>
        <v>1457</v>
      </c>
    </row>
  </sheetData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selection activeCell="E13" sqref="E13"/>
    </sheetView>
  </sheetViews>
  <sheetFormatPr defaultRowHeight="15"/>
  <cols>
    <col min="5" max="5" width="8.7109375" style="9"/>
    <col min="6" max="6" width="9.28515625" bestFit="1" customWidth="1"/>
  </cols>
  <sheetData>
    <row r="1" spans="1:6">
      <c r="A1" t="s">
        <v>27</v>
      </c>
      <c r="D1" t="s">
        <v>89</v>
      </c>
      <c r="F1" s="6">
        <f>'DIRA General'!E1</f>
        <v>40999</v>
      </c>
    </row>
    <row r="3" spans="1:6">
      <c r="A3" t="s">
        <v>42</v>
      </c>
      <c r="E3" s="9">
        <v>535</v>
      </c>
    </row>
    <row r="5" spans="1:6">
      <c r="A5" t="s">
        <v>54</v>
      </c>
    </row>
    <row r="7" spans="1:6">
      <c r="A7" t="s">
        <v>41</v>
      </c>
    </row>
    <row r="9" spans="1:6">
      <c r="A9" t="s">
        <v>59</v>
      </c>
      <c r="E9" s="9">
        <v>150</v>
      </c>
      <c r="F9" t="s">
        <v>60</v>
      </c>
    </row>
    <row r="10" spans="1:6" s="23" customFormat="1">
      <c r="A10" s="23" t="s">
        <v>59</v>
      </c>
      <c r="E10" s="42">
        <v>260</v>
      </c>
      <c r="F10" s="23" t="s">
        <v>60</v>
      </c>
    </row>
    <row r="11" spans="1:6" s="23" customFormat="1">
      <c r="A11" s="23" t="s">
        <v>138</v>
      </c>
      <c r="E11" s="26">
        <v>100</v>
      </c>
      <c r="F11" s="23" t="s">
        <v>60</v>
      </c>
    </row>
    <row r="12" spans="1:6">
      <c r="E12" s="9">
        <f>SUM(E9:E11)</f>
        <v>510</v>
      </c>
    </row>
    <row r="14" spans="1:6" ht="15.75" thickBot="1">
      <c r="A14" t="str">
        <f>'DIRA General'!A59</f>
        <v>Balance @ Mar 31, 2012</v>
      </c>
      <c r="E14" s="10">
        <f>E3-E12</f>
        <v>25</v>
      </c>
    </row>
  </sheetData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DIRA March 31,2011</vt:lpstr>
      <vt:lpstr>DIRA General</vt:lpstr>
      <vt:lpstr>Comm Dock</vt:lpstr>
      <vt:lpstr>Denman Works!</vt:lpstr>
      <vt:lpstr>Graham Lk Swim Dock</vt:lpstr>
      <vt:lpstr>Pest Free</vt:lpstr>
      <vt:lpstr>Parks LG</vt:lpstr>
      <vt:lpstr>Trails Comm</vt:lpstr>
      <vt:lpstr>Website</vt:lpstr>
      <vt:lpstr>Andrew Scruton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dalala</cp:lastModifiedBy>
  <cp:lastPrinted>2012-04-17T00:43:41Z</cp:lastPrinted>
  <dcterms:created xsi:type="dcterms:W3CDTF">2011-09-05T14:27:57Z</dcterms:created>
  <dcterms:modified xsi:type="dcterms:W3CDTF">2012-04-17T00:44:45Z</dcterms:modified>
</cp:coreProperties>
</file>